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III-1166 Zdejcina,provizorní zajištění/"/>
    </mc:Choice>
  </mc:AlternateContent>
  <xr:revisionPtr revIDLastSave="0" documentId="11_224AAB86AD5D2A3A4ADB7BA1624CD27715DDD9CC" xr6:coauthVersionLast="47" xr6:coauthVersionMax="47" xr10:uidLastSave="{00000000-0000-0000-0000-000000000000}"/>
  <bookViews>
    <workbookView xWindow="6090" yWindow="1665" windowWidth="21600" windowHeight="11235" xr2:uid="{00000000-000D-0000-FFFF-FFFF00000000}"/>
  </bookViews>
  <sheets>
    <sheet name="Rekapitulace" sheetId="1" r:id="rId1"/>
    <sheet name="01" sheetId="2" r:id="rId2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2" l="1"/>
  <c r="O90" i="2" s="1"/>
  <c r="I87" i="2"/>
  <c r="O87" i="2" s="1"/>
  <c r="I84" i="2"/>
  <c r="O84" i="2" s="1"/>
  <c r="I81" i="2"/>
  <c r="O81" i="2" s="1"/>
  <c r="O78" i="2"/>
  <c r="I78" i="2"/>
  <c r="O75" i="2"/>
  <c r="I75" i="2"/>
  <c r="I72" i="2"/>
  <c r="O72" i="2" s="1"/>
  <c r="I69" i="2"/>
  <c r="O69" i="2" s="1"/>
  <c r="I66" i="2"/>
  <c r="O66" i="2" s="1"/>
  <c r="I63" i="2"/>
  <c r="O63" i="2" s="1"/>
  <c r="O60" i="2"/>
  <c r="I60" i="2"/>
  <c r="O57" i="2"/>
  <c r="I57" i="2"/>
  <c r="I54" i="2"/>
  <c r="O54" i="2" s="1"/>
  <c r="I51" i="2"/>
  <c r="O51" i="2" s="1"/>
  <c r="I48" i="2"/>
  <c r="O48" i="2" s="1"/>
  <c r="I45" i="2"/>
  <c r="O45" i="2" s="1"/>
  <c r="O42" i="2"/>
  <c r="I42" i="2"/>
  <c r="O39" i="2"/>
  <c r="I39" i="2"/>
  <c r="I36" i="2"/>
  <c r="O36" i="2" s="1"/>
  <c r="I33" i="2"/>
  <c r="O33" i="2" s="1"/>
  <c r="I30" i="2"/>
  <c r="O30" i="2" s="1"/>
  <c r="I27" i="2"/>
  <c r="O27" i="2" s="1"/>
  <c r="O24" i="2"/>
  <c r="I24" i="2"/>
  <c r="O21" i="2"/>
  <c r="I21" i="2"/>
  <c r="I18" i="2"/>
  <c r="O18" i="2" s="1"/>
  <c r="I15" i="2"/>
  <c r="O15" i="2" s="1"/>
  <c r="I12" i="2"/>
  <c r="O12" i="2" s="1"/>
  <c r="I9" i="2"/>
  <c r="O9" i="2" s="1"/>
  <c r="R8" i="2" l="1"/>
  <c r="O8" i="2" s="1"/>
  <c r="O2" i="2" s="1"/>
  <c r="D10" i="1" s="1"/>
  <c r="Q8" i="2"/>
  <c r="I8" i="2" s="1"/>
  <c r="I3" i="2" s="1"/>
  <c r="C10" i="1" s="1"/>
  <c r="E10" i="1" l="1"/>
  <c r="C7" i="1" s="1"/>
  <c r="C6" i="1"/>
</calcChain>
</file>

<file path=xl/sharedStrings.xml><?xml version="1.0" encoding="utf-8"?>
<sst xmlns="http://schemas.openxmlformats.org/spreadsheetml/2006/main" count="363" uniqueCount="151">
  <si>
    <t>Firma: Pontex, spol. s r.o.</t>
  </si>
  <si>
    <t>Rekapitulace ceny</t>
  </si>
  <si>
    <t>Stavba: 2310 - III/1166 Zdejcina, provizorní zajištění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</si>
  <si>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</si>
  <si>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</si>
  <si>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</si>
  <si>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</si>
  <si>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</si>
  <si>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</si>
  <si>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</si>
  <si>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</si>
  <si>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</si>
  <si>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</si>
  <si>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</si>
  <si>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</si>
  <si>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2310</t>
  </si>
  <si>
    <t>III/1166 Zdejcina, provizorní zajištění</t>
  </si>
  <si>
    <t>O</t>
  </si>
  <si>
    <t>Rozpočet:</t>
  </si>
  <si>
    <t>0,00</t>
  </si>
  <si>
    <t>15,00</t>
  </si>
  <si>
    <t>21,00</t>
  </si>
  <si>
    <t>3</t>
  </si>
  <si>
    <t>2</t>
  </si>
  <si>
    <t>01</t>
  </si>
  <si>
    <t>Dopravně inženýrská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</si>
  <si>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</si>
  <si>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</si>
  <si>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</si>
  <si>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</si>
  <si>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</si>
  <si>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</si>
  <si>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</si>
  <si>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</si>
  <si>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</si>
  <si>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</si>
  <si>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</si>
  <si>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</si>
  <si>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</si>
  <si>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</si>
  <si>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</si>
  <si>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</si>
  <si>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</si>
  <si>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</si>
  <si>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Ostatní konstrukce a práce</t>
  </si>
  <si>
    <t>P</t>
  </si>
  <si>
    <t>91400</t>
  </si>
  <si>
    <t/>
  </si>
  <si>
    <t>DOČASNÉ ZAKRYTÍ NEBO OTOČENÍ STÁVAJÍCÍCH DOPRAVNÍCH ZNAČEK</t>
  </si>
  <si>
    <t>KUS</t>
  </si>
  <si>
    <t>PP</t>
  </si>
  <si>
    <t>VV</t>
  </si>
  <si>
    <t>stávající dopr. značení 
B20b: 1=1,000 [A]</t>
  </si>
  <si>
    <t>914912</t>
  </si>
  <si>
    <t>SLOUPKY A STOJKY DZ Z OCEL TRUBEK ZABETON MONTÁŽ S PŘESUNEM</t>
  </si>
  <si>
    <t>navrhované dopr. značení 
sloupky na krajnici (pro SDZ): 15=15,000 [A]</t>
  </si>
  <si>
    <t>914913</t>
  </si>
  <si>
    <t>SLOUPKY A STOJKY DZ Z OCEL TRUBEK ZABETON DEMONTÁŽ</t>
  </si>
  <si>
    <t>vč. likvidace patek, kompletní odstranění dle dispozic zhotovitele</t>
  </si>
  <si>
    <t>914919</t>
  </si>
  <si>
    <t>SLOUPKY A STOJKY DZ Z OCEL TRUBEK ZABETON NÁJEMNÉ</t>
  </si>
  <si>
    <t>KSDEN</t>
  </si>
  <si>
    <t>15*730=10 950,000 [A]</t>
  </si>
  <si>
    <t>915111</t>
  </si>
  <si>
    <t>VODOROVNÉ DOPRAVNÍ ZNAČENÍ BARVOU HLADKÉ - DODÁVKA A POKLÁDKA</t>
  </si>
  <si>
    <t>M2</t>
  </si>
  <si>
    <t>vč. předznačení, očištění povrchu před pokládkou</t>
  </si>
  <si>
    <t>navrhované dopr. značení 
V1a + V5: 8,0=8,000 [A] 
obnova á půl roku: 3*8,0=24,000 [B] 
Celkem: A+B=32,000 [C]</t>
  </si>
  <si>
    <t>916112</t>
  </si>
  <si>
    <t>DOPRAV SVĚTLO VÝSTRAŽ SAMOSTATNÉ - MONTÁŽ S PŘESUNEM</t>
  </si>
  <si>
    <t>navrhované dopr. zařízení 
pro A15+E3a: 1=1,000 [A]</t>
  </si>
  <si>
    <t>7</t>
  </si>
  <si>
    <t>916113</t>
  </si>
  <si>
    <t>DOPRAV SVĚTLO VÝSTRAŽ SAMOSTATNÉ - DEMONTÁŽ</t>
  </si>
  <si>
    <t>8</t>
  </si>
  <si>
    <t>916119</t>
  </si>
  <si>
    <t>DOPRAV SVĚTLO VÝSTRAŽ SAMOSTATNÉ - NÁJEMNÉ</t>
  </si>
  <si>
    <t>1*730=730,000 [A]</t>
  </si>
  <si>
    <t>916122</t>
  </si>
  <si>
    <t>DOPRAV SVĚTLO VÝSTRAŽ SOUPRAVA 3KS - MONTÁŽ S PŘESUNEM</t>
  </si>
  <si>
    <t>navrhované dopr. zařízení 
pro Z2: 2=2,000 [A]</t>
  </si>
  <si>
    <t>916123</t>
  </si>
  <si>
    <t>DOPRAV SVĚTLO VÝSTRAŽ SOUPRAVA 3KS - DEMONTÁŽ</t>
  </si>
  <si>
    <t>11</t>
  </si>
  <si>
    <t>916129</t>
  </si>
  <si>
    <t>DOPRAV SVĚTLO VÝSTRAŽ SOUPRAVA 3KS - NÁJEMNÉ</t>
  </si>
  <si>
    <t>2*730=1 460,000 [A]</t>
  </si>
  <si>
    <t>12</t>
  </si>
  <si>
    <t>916152</t>
  </si>
  <si>
    <t>SEMAFOROVÁ PŘENOSNÁ SOUPRAVA - MONTÁŽ S PŘESUNEM</t>
  </si>
  <si>
    <t>Parametry - 
- řídící jednotka pro kyvadlové řízení dopravy (řadič) s pevným signálním programem P1/100 
- sloup světelné signalizace přenosný s LED diodami 
- návěstidlo pro vozidla tříbarevné soustavy, prům. 200 mm 
- odpočet času 
POZN.: Součástí položky je i provedení nastavení SSZ dle přílohy PD D.1.2, před zprovozněním SSZ je bezpodmínečně nutné uvedené mezičasy prověřit zkušebními jízdami a tabulku mezičasů a další části dokumentace upravit podle reálných rychlostí!</t>
  </si>
  <si>
    <t>navrhované dopr. zařízení 
SSZ (souprava = 2ks): 1=1,000 [A]</t>
  </si>
  <si>
    <t>13</t>
  </si>
  <si>
    <t>916153</t>
  </si>
  <si>
    <t>SEMAFOROVÁ PŘENOSNÁ SOUPRAVA - DEMONTÁŽ</t>
  </si>
  <si>
    <t>14</t>
  </si>
  <si>
    <t>916159</t>
  </si>
  <si>
    <t>SEMAFOROVÁ PŘENOSNÁ SOUPRAVA - NÁJEMNÉ</t>
  </si>
  <si>
    <t>15</t>
  </si>
  <si>
    <t>916322</t>
  </si>
  <si>
    <t>DOPRAVNÍ ZÁBRANY Z2 S FÓLIÍ TŘ 2 - MONTÁŽ S PŘESUNEM</t>
  </si>
  <si>
    <t>navrhované dopr. zařízení 
Z2: 2=2,000 [A]</t>
  </si>
  <si>
    <t>16</t>
  </si>
  <si>
    <t>916323</t>
  </si>
  <si>
    <t>DOPRAVNÍ ZÁBRANY Z2 S FÓLIÍ TŘ 2 - DEMONTÁŽ</t>
  </si>
  <si>
    <t>17</t>
  </si>
  <si>
    <t>916329</t>
  </si>
  <si>
    <t>DOPRAVNÍ ZÁBRANY Z2 S FÓLIÍ TŘ 2 - NÁJEMNÉ</t>
  </si>
  <si>
    <t>18</t>
  </si>
  <si>
    <t>916621</t>
  </si>
  <si>
    <t>VODÍCÍ STĚNY Z DÍLCŮ BETON - DOD A MONTÁŽ</t>
  </si>
  <si>
    <t>M</t>
  </si>
  <si>
    <t>Dodávka a osazení nových City bloků. Po skončení platnosti DIO zůstanou City bloky v majetku objednatele!</t>
  </si>
  <si>
    <t>navrhované dopr. zařízení 
betonové svodidlo City bloc 44/50/200 + 2 krajní díly zkosené, vzájemně propojené: 390,0=390,000 [A]</t>
  </si>
  <si>
    <t>19</t>
  </si>
  <si>
    <t>916623</t>
  </si>
  <si>
    <t>VODÍCÍ STĚNY Z DÍLCŮ BETON - DEMONTÁŽ</t>
  </si>
  <si>
    <t>vč. odvozu a uložení na sklad dle pokynu objednatele 
POZN.: Předpoklad Krajská správa a údržba silnic Středočeského kraje, Oblastní pracoviště:  Bohumila Hájka 180, Králův Dvůr Popovice (do 8km).</t>
  </si>
  <si>
    <t>20</t>
  </si>
  <si>
    <t>916712</t>
  </si>
  <si>
    <t>UPEVŇOVACÍ KONSTR - PODKLADNÍ DESKA POD 28KG - MONTÁŽ S PŘESUNEM</t>
  </si>
  <si>
    <t>navrhované dopr. zařízení a značení 
dle počtu sloupků (pro Z2+C4b) + 4ks pro zdvojení (stabilitu kce): 6+4=10,000 [A]</t>
  </si>
  <si>
    <t>21</t>
  </si>
  <si>
    <t>916713</t>
  </si>
  <si>
    <t>UPEVŇOVACÍ KONSTR - PODKLADNÍ DESKA POD 28KG - DEMONTÁŽ</t>
  </si>
  <si>
    <t>22</t>
  </si>
  <si>
    <t>916719</t>
  </si>
  <si>
    <t>UPEVŇOVACÍ KONSTR - PODKLAD DESKA POD 28KG - NÁJEMNÉ</t>
  </si>
  <si>
    <t>10*730=7 300,000 [A]</t>
  </si>
  <si>
    <t>23</t>
  </si>
  <si>
    <t>916G32</t>
  </si>
  <si>
    <t>PŘENOSNÉ DOPRAVNÍ ZNAČKY ZÁKLADNÍ VEL OCEL FÓLIE TŘ 2 - MONTÁŽ S PŘESUNEM</t>
  </si>
  <si>
    <t>navrhované dopr. značení 
A10: 3=3,000 [A] 
A15: 2=2,000 [B] 
B20a: 6=6,000 [C] 
B21a: 2=2,000 [D] 
B26: 2=2,000 [E] 
C4b: 2=2,000 [F] 
E3a: 2=2,000 [G] 
E7b: 1=1,000 [H] 
Celkem: A+B+C+D+E+F+G+H=20,000 [I]</t>
  </si>
  <si>
    <t>24</t>
  </si>
  <si>
    <t>916G33</t>
  </si>
  <si>
    <t>PŘENOSNÉ DOPRAVNÍ ZNAČKY ZÁKLADNÍ VEL OCEL FÓLIE TŘ 2 - DEMONTÁŽ S PŘESUN</t>
  </si>
  <si>
    <t>25</t>
  </si>
  <si>
    <t>916G39</t>
  </si>
  <si>
    <t>PŘENOSNÉ DOPRAVNÍ ZNAČKY ZÁKLADNÍ VELIKOSTI OCELOVÉ FÓLIE TŘ 2 - NÁJEM</t>
  </si>
  <si>
    <t>20*730=14 600,000 [A]</t>
  </si>
  <si>
    <t>26</t>
  </si>
  <si>
    <t>916K52</t>
  </si>
  <si>
    <t>SLOUPKY PŘENOSNÝCH DZ Z JÄKL PROFILŮ  - MONTÁŽ S PŘESUNEM</t>
  </si>
  <si>
    <t>navrhované dopr. zařízení a značení 
sloupky na silnici (pro Z2+C4b): 4+2=6,000 [A]</t>
  </si>
  <si>
    <t>27</t>
  </si>
  <si>
    <t>916K53</t>
  </si>
  <si>
    <t>SLOUPKY PŘENOSNÝCH DZ Z JÄKL PROFILŮ  - DEMONTÁŽ S PŘESUN</t>
  </si>
  <si>
    <t>28</t>
  </si>
  <si>
    <t>916K59</t>
  </si>
  <si>
    <t>SLOUPKY PŘENOSNÝCH DZ Z JÄKL PROFILŮ  - NÁJEMNÉ</t>
  </si>
  <si>
    <t>6*730=4 380,000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</si>
</sst>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SUM(C10:C10)</f>
        <v>2596719.7299999991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SUM(E10:E10)</f>
        <v>3142030.8732999992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'01'!I3</f>
        <v>2596719.7299999991</v>
      </c>
      <c r="D10" s="23">
        <f>'01'!O2</f>
        <v>545311.1433</v>
      </c>
      <c r="E10" s="23">
        <f>C10+D10</f>
        <v>3142030.8732999992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545311.1433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8">
        <f>0+I8</f>
        <v>2596719.7299999991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40</v>
      </c>
      <c r="D8" s="21"/>
      <c r="E8" s="26" t="s">
        <v>44</v>
      </c>
      <c r="F8" s="21"/>
      <c r="G8" s="21"/>
      <c r="H8" s="21"/>
      <c r="I8" s="27">
        <f>0+Q8</f>
        <v>2596719.7299999991</v>
      </c>
      <c r="O8">
        <f>0+R8</f>
        <v>545311.1433</v>
      </c>
      <c r="Q8">
        <f>0+I9+I12+I15+I18+I21+I24+I27+I30+I33+I36+I39+I42+I45+I48+I51+I54+I57+I60+I63+I66+I69+I72+I75+I78+I81+I84+I87+I90</f>
        <v>2596719.7299999991</v>
      </c>
      <c r="R8">
        <f>0+O9+O12+O15+O18+O21+O24+O27+O30+O33+O36+O39+O42+O45+O48+O51+O54+O57+O60+O63+O66+O69+O72+O75+O78+O81+O84+O87+O90</f>
        <v>545311.1433</v>
      </c>
    </row>
    <row r="9" spans="1:18" x14ac:dyDescent="0.2">
      <c r="A9" s="24" t="s">
        <v>45</v>
      </c>
      <c r="B9" s="28" t="s">
        <v>29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1</v>
      </c>
      <c r="H9" s="32">
        <v>21.29</v>
      </c>
      <c r="I9" s="32">
        <f>ROUND(ROUND(H9,2)*ROUND(G9,3),2)</f>
        <v>21.29</v>
      </c>
      <c r="O9">
        <f>(I9*21)/100</f>
        <v>4.4708999999999994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25.5" x14ac:dyDescent="0.2">
      <c r="A11" s="37" t="s">
        <v>51</v>
      </c>
      <c r="E11" s="36" t="s">
        <v>52</v>
      </c>
    </row>
    <row r="12" spans="1:18" x14ac:dyDescent="0.2">
      <c r="A12" s="24" t="s">
        <v>45</v>
      </c>
      <c r="B12" s="28" t="s">
        <v>23</v>
      </c>
      <c r="C12" s="28" t="s">
        <v>53</v>
      </c>
      <c r="D12" s="24" t="s">
        <v>47</v>
      </c>
      <c r="E12" s="29" t="s">
        <v>54</v>
      </c>
      <c r="F12" s="30" t="s">
        <v>49</v>
      </c>
      <c r="G12" s="31">
        <v>15</v>
      </c>
      <c r="H12" s="32">
        <v>299.52</v>
      </c>
      <c r="I12" s="32">
        <f>ROUND(ROUND(H12,2)*ROUND(G12,3),2)</f>
        <v>4492.8</v>
      </c>
      <c r="O12">
        <f>(I12*21)/100</f>
        <v>943.48800000000006</v>
      </c>
      <c r="P12" t="s">
        <v>23</v>
      </c>
    </row>
    <row r="13" spans="1:18" x14ac:dyDescent="0.2">
      <c r="A13" s="33" t="s">
        <v>50</v>
      </c>
      <c r="E13" s="34" t="s">
        <v>47</v>
      </c>
    </row>
    <row r="14" spans="1:18" ht="25.5" x14ac:dyDescent="0.2">
      <c r="A14" s="37" t="s">
        <v>51</v>
      </c>
      <c r="E14" s="36" t="s">
        <v>55</v>
      </c>
    </row>
    <row r="15" spans="1:18" x14ac:dyDescent="0.2">
      <c r="A15" s="24" t="s">
        <v>45</v>
      </c>
      <c r="B15" s="28" t="s">
        <v>22</v>
      </c>
      <c r="C15" s="28" t="s">
        <v>56</v>
      </c>
      <c r="D15" s="24" t="s">
        <v>47</v>
      </c>
      <c r="E15" s="29" t="s">
        <v>57</v>
      </c>
      <c r="F15" s="30" t="s">
        <v>49</v>
      </c>
      <c r="G15" s="31">
        <v>15</v>
      </c>
      <c r="H15" s="32">
        <v>214.11</v>
      </c>
      <c r="I15" s="32">
        <f>ROUND(ROUND(H15,2)*ROUND(G15,3),2)</f>
        <v>3211.65</v>
      </c>
      <c r="O15">
        <f>(I15*21)/100</f>
        <v>674.44650000000013</v>
      </c>
      <c r="P15" t="s">
        <v>23</v>
      </c>
    </row>
    <row r="16" spans="1:18" x14ac:dyDescent="0.2">
      <c r="A16" s="33" t="s">
        <v>50</v>
      </c>
      <c r="E16" s="34" t="s">
        <v>58</v>
      </c>
    </row>
    <row r="17" spans="1:16" x14ac:dyDescent="0.2">
      <c r="A17" s="37" t="s">
        <v>51</v>
      </c>
      <c r="E17" s="36" t="s">
        <v>47</v>
      </c>
    </row>
    <row r="18" spans="1:16" x14ac:dyDescent="0.2">
      <c r="A18" s="24" t="s">
        <v>45</v>
      </c>
      <c r="B18" s="28" t="s">
        <v>33</v>
      </c>
      <c r="C18" s="28" t="s">
        <v>59</v>
      </c>
      <c r="D18" s="24" t="s">
        <v>47</v>
      </c>
      <c r="E18" s="29" t="s">
        <v>60</v>
      </c>
      <c r="F18" s="30" t="s">
        <v>61</v>
      </c>
      <c r="G18" s="31">
        <v>10950</v>
      </c>
      <c r="H18" s="32">
        <v>6.17</v>
      </c>
      <c r="I18" s="32">
        <f>ROUND(ROUND(H18,2)*ROUND(G18,3),2)</f>
        <v>67561.5</v>
      </c>
      <c r="O18">
        <f>(I18*21)/100</f>
        <v>14187.915000000001</v>
      </c>
      <c r="P18" t="s">
        <v>23</v>
      </c>
    </row>
    <row r="19" spans="1:16" x14ac:dyDescent="0.2">
      <c r="A19" s="33" t="s">
        <v>50</v>
      </c>
      <c r="E19" s="34" t="s">
        <v>47</v>
      </c>
    </row>
    <row r="20" spans="1:16" x14ac:dyDescent="0.2">
      <c r="A20" s="37" t="s">
        <v>51</v>
      </c>
      <c r="E20" s="36" t="s">
        <v>62</v>
      </c>
    </row>
    <row r="21" spans="1:16" ht="25.5" x14ac:dyDescent="0.2">
      <c r="A21" s="24" t="s">
        <v>45</v>
      </c>
      <c r="B21" s="28" t="s">
        <v>35</v>
      </c>
      <c r="C21" s="28" t="s">
        <v>63</v>
      </c>
      <c r="D21" s="24" t="s">
        <v>47</v>
      </c>
      <c r="E21" s="29" t="s">
        <v>64</v>
      </c>
      <c r="F21" s="30" t="s">
        <v>65</v>
      </c>
      <c r="G21" s="31">
        <v>32</v>
      </c>
      <c r="H21" s="32">
        <v>138.06</v>
      </c>
      <c r="I21" s="32">
        <f>ROUND(ROUND(H21,2)*ROUND(G21,3),2)</f>
        <v>4417.92</v>
      </c>
      <c r="O21">
        <f>(I21*21)/100</f>
        <v>927.7632000000001</v>
      </c>
      <c r="P21" t="s">
        <v>23</v>
      </c>
    </row>
    <row r="22" spans="1:16" x14ac:dyDescent="0.2">
      <c r="A22" s="33" t="s">
        <v>50</v>
      </c>
      <c r="E22" s="34" t="s">
        <v>66</v>
      </c>
    </row>
    <row r="23" spans="1:16" ht="51" x14ac:dyDescent="0.2">
      <c r="A23" s="37" t="s">
        <v>51</v>
      </c>
      <c r="E23" s="36" t="s">
        <v>67</v>
      </c>
    </row>
    <row r="24" spans="1:16" x14ac:dyDescent="0.2">
      <c r="A24" s="24" t="s">
        <v>45</v>
      </c>
      <c r="B24" s="28" t="s">
        <v>37</v>
      </c>
      <c r="C24" s="28" t="s">
        <v>68</v>
      </c>
      <c r="D24" s="24" t="s">
        <v>47</v>
      </c>
      <c r="E24" s="29" t="s">
        <v>69</v>
      </c>
      <c r="F24" s="30" t="s">
        <v>49</v>
      </c>
      <c r="G24" s="31">
        <v>1</v>
      </c>
      <c r="H24" s="32">
        <v>138.19999999999999</v>
      </c>
      <c r="I24" s="32">
        <f>ROUND(ROUND(H24,2)*ROUND(G24,3),2)</f>
        <v>138.19999999999999</v>
      </c>
      <c r="O24">
        <f>(I24*21)/100</f>
        <v>29.021999999999998</v>
      </c>
      <c r="P24" t="s">
        <v>23</v>
      </c>
    </row>
    <row r="25" spans="1:16" x14ac:dyDescent="0.2">
      <c r="A25" s="33" t="s">
        <v>50</v>
      </c>
      <c r="E25" s="34" t="s">
        <v>47</v>
      </c>
    </row>
    <row r="26" spans="1:16" ht="25.5" x14ac:dyDescent="0.2">
      <c r="A26" s="37" t="s">
        <v>51</v>
      </c>
      <c r="E26" s="36" t="s">
        <v>70</v>
      </c>
    </row>
    <row r="27" spans="1:16" x14ac:dyDescent="0.2">
      <c r="A27" s="24" t="s">
        <v>45</v>
      </c>
      <c r="B27" s="28" t="s">
        <v>71</v>
      </c>
      <c r="C27" s="28" t="s">
        <v>72</v>
      </c>
      <c r="D27" s="24" t="s">
        <v>47</v>
      </c>
      <c r="E27" s="29" t="s">
        <v>73</v>
      </c>
      <c r="F27" s="30" t="s">
        <v>49</v>
      </c>
      <c r="G27" s="31">
        <v>1</v>
      </c>
      <c r="H27" s="32">
        <v>91.15</v>
      </c>
      <c r="I27" s="32">
        <f>ROUND(ROUND(H27,2)*ROUND(G27,3),2)</f>
        <v>91.15</v>
      </c>
      <c r="O27">
        <f>(I27*21)/100</f>
        <v>19.141500000000001</v>
      </c>
      <c r="P27" t="s">
        <v>23</v>
      </c>
    </row>
    <row r="28" spans="1:16" x14ac:dyDescent="0.2">
      <c r="A28" s="33" t="s">
        <v>50</v>
      </c>
      <c r="E28" s="34" t="s">
        <v>47</v>
      </c>
    </row>
    <row r="29" spans="1:16" x14ac:dyDescent="0.2">
      <c r="A29" s="37" t="s">
        <v>51</v>
      </c>
      <c r="E29" s="36" t="s">
        <v>47</v>
      </c>
    </row>
    <row r="30" spans="1:16" x14ac:dyDescent="0.2">
      <c r="A30" s="24" t="s">
        <v>45</v>
      </c>
      <c r="B30" s="28" t="s">
        <v>74</v>
      </c>
      <c r="C30" s="28" t="s">
        <v>75</v>
      </c>
      <c r="D30" s="24" t="s">
        <v>47</v>
      </c>
      <c r="E30" s="29" t="s">
        <v>76</v>
      </c>
      <c r="F30" s="30" t="s">
        <v>61</v>
      </c>
      <c r="G30" s="31">
        <v>730</v>
      </c>
      <c r="H30" s="32">
        <v>26.47</v>
      </c>
      <c r="I30" s="32">
        <f>ROUND(ROUND(H30,2)*ROUND(G30,3),2)</f>
        <v>19323.099999999999</v>
      </c>
      <c r="O30">
        <f>(I30*21)/100</f>
        <v>4057.8509999999997</v>
      </c>
      <c r="P30" t="s">
        <v>23</v>
      </c>
    </row>
    <row r="31" spans="1:16" x14ac:dyDescent="0.2">
      <c r="A31" s="33" t="s">
        <v>50</v>
      </c>
      <c r="E31" s="34" t="s">
        <v>47</v>
      </c>
    </row>
    <row r="32" spans="1:16" x14ac:dyDescent="0.2">
      <c r="A32" s="37" t="s">
        <v>51</v>
      </c>
      <c r="E32" s="36" t="s">
        <v>77</v>
      </c>
    </row>
    <row r="33" spans="1:16" x14ac:dyDescent="0.2">
      <c r="A33" s="24" t="s">
        <v>45</v>
      </c>
      <c r="B33" s="28" t="s">
        <v>40</v>
      </c>
      <c r="C33" s="28" t="s">
        <v>78</v>
      </c>
      <c r="D33" s="24" t="s">
        <v>47</v>
      </c>
      <c r="E33" s="29" t="s">
        <v>79</v>
      </c>
      <c r="F33" s="30" t="s">
        <v>49</v>
      </c>
      <c r="G33" s="31">
        <v>2</v>
      </c>
      <c r="H33" s="32">
        <v>219.06</v>
      </c>
      <c r="I33" s="32">
        <f>ROUND(ROUND(H33,2)*ROUND(G33,3),2)</f>
        <v>438.12</v>
      </c>
      <c r="O33">
        <f>(I33*21)/100</f>
        <v>92.005200000000002</v>
      </c>
      <c r="P33" t="s">
        <v>23</v>
      </c>
    </row>
    <row r="34" spans="1:16" x14ac:dyDescent="0.2">
      <c r="A34" s="33" t="s">
        <v>50</v>
      </c>
      <c r="E34" s="34" t="s">
        <v>47</v>
      </c>
    </row>
    <row r="35" spans="1:16" ht="25.5" x14ac:dyDescent="0.2">
      <c r="A35" s="37" t="s">
        <v>51</v>
      </c>
      <c r="E35" s="36" t="s">
        <v>80</v>
      </c>
    </row>
    <row r="36" spans="1:16" x14ac:dyDescent="0.2">
      <c r="A36" s="24" t="s">
        <v>45</v>
      </c>
      <c r="B36" s="28" t="s">
        <v>42</v>
      </c>
      <c r="C36" s="28" t="s">
        <v>81</v>
      </c>
      <c r="D36" s="24" t="s">
        <v>47</v>
      </c>
      <c r="E36" s="29" t="s">
        <v>82</v>
      </c>
      <c r="F36" s="30" t="s">
        <v>49</v>
      </c>
      <c r="G36" s="31">
        <v>2</v>
      </c>
      <c r="H36" s="32">
        <v>138.19999999999999</v>
      </c>
      <c r="I36" s="32">
        <f>ROUND(ROUND(H36,2)*ROUND(G36,3),2)</f>
        <v>276.39999999999998</v>
      </c>
      <c r="O36">
        <f>(I36*21)/100</f>
        <v>58.043999999999997</v>
      </c>
      <c r="P36" t="s">
        <v>23</v>
      </c>
    </row>
    <row r="37" spans="1:16" x14ac:dyDescent="0.2">
      <c r="A37" s="33" t="s">
        <v>50</v>
      </c>
      <c r="E37" s="34" t="s">
        <v>47</v>
      </c>
    </row>
    <row r="38" spans="1:16" x14ac:dyDescent="0.2">
      <c r="A38" s="37" t="s">
        <v>51</v>
      </c>
      <c r="E38" s="36" t="s">
        <v>47</v>
      </c>
    </row>
    <row r="39" spans="1:16" x14ac:dyDescent="0.2">
      <c r="A39" s="24" t="s">
        <v>45</v>
      </c>
      <c r="B39" s="28" t="s">
        <v>83</v>
      </c>
      <c r="C39" s="28" t="s">
        <v>84</v>
      </c>
      <c r="D39" s="24" t="s">
        <v>47</v>
      </c>
      <c r="E39" s="29" t="s">
        <v>85</v>
      </c>
      <c r="F39" s="30" t="s">
        <v>61</v>
      </c>
      <c r="G39" s="31">
        <v>1460</v>
      </c>
      <c r="H39" s="32">
        <v>136.43</v>
      </c>
      <c r="I39" s="32">
        <f>ROUND(ROUND(H39,2)*ROUND(G39,3),2)</f>
        <v>199187.8</v>
      </c>
      <c r="O39">
        <f>(I39*21)/100</f>
        <v>41829.437999999995</v>
      </c>
      <c r="P39" t="s">
        <v>23</v>
      </c>
    </row>
    <row r="40" spans="1:16" x14ac:dyDescent="0.2">
      <c r="A40" s="33" t="s">
        <v>50</v>
      </c>
      <c r="E40" s="34" t="s">
        <v>47</v>
      </c>
    </row>
    <row r="41" spans="1:16" x14ac:dyDescent="0.2">
      <c r="A41" s="37" t="s">
        <v>51</v>
      </c>
      <c r="E41" s="36" t="s">
        <v>86</v>
      </c>
    </row>
    <row r="42" spans="1:16" x14ac:dyDescent="0.2">
      <c r="A42" s="24" t="s">
        <v>45</v>
      </c>
      <c r="B42" s="28" t="s">
        <v>87</v>
      </c>
      <c r="C42" s="28" t="s">
        <v>88</v>
      </c>
      <c r="D42" s="24" t="s">
        <v>47</v>
      </c>
      <c r="E42" s="29" t="s">
        <v>89</v>
      </c>
      <c r="F42" s="30" t="s">
        <v>49</v>
      </c>
      <c r="G42" s="31">
        <v>1</v>
      </c>
      <c r="H42" s="32">
        <v>1656.88</v>
      </c>
      <c r="I42" s="32">
        <f>ROUND(ROUND(H42,2)*ROUND(G42,3),2)</f>
        <v>1656.88</v>
      </c>
      <c r="O42">
        <f>(I42*21)/100</f>
        <v>347.94480000000004</v>
      </c>
      <c r="P42" t="s">
        <v>23</v>
      </c>
    </row>
    <row r="43" spans="1:16" ht="127.5" x14ac:dyDescent="0.2">
      <c r="A43" s="33" t="s">
        <v>50</v>
      </c>
      <c r="E43" s="34" t="s">
        <v>90</v>
      </c>
    </row>
    <row r="44" spans="1:16" ht="25.5" x14ac:dyDescent="0.2">
      <c r="A44" s="37" t="s">
        <v>51</v>
      </c>
      <c r="E44" s="36" t="s">
        <v>91</v>
      </c>
    </row>
    <row r="45" spans="1:16" x14ac:dyDescent="0.2">
      <c r="A45" s="24" t="s">
        <v>45</v>
      </c>
      <c r="B45" s="28" t="s">
        <v>92</v>
      </c>
      <c r="C45" s="28" t="s">
        <v>93</v>
      </c>
      <c r="D45" s="24" t="s">
        <v>47</v>
      </c>
      <c r="E45" s="29" t="s">
        <v>94</v>
      </c>
      <c r="F45" s="30" t="s">
        <v>49</v>
      </c>
      <c r="G45" s="31">
        <v>1</v>
      </c>
      <c r="H45" s="32">
        <v>971.78</v>
      </c>
      <c r="I45" s="32">
        <f>ROUND(ROUND(H45,2)*ROUND(G45,3),2)</f>
        <v>971.78</v>
      </c>
      <c r="O45">
        <f>(I45*21)/100</f>
        <v>204.07380000000001</v>
      </c>
      <c r="P45" t="s">
        <v>23</v>
      </c>
    </row>
    <row r="46" spans="1:16" x14ac:dyDescent="0.2">
      <c r="A46" s="33" t="s">
        <v>50</v>
      </c>
      <c r="E46" s="34" t="s">
        <v>47</v>
      </c>
    </row>
    <row r="47" spans="1:16" x14ac:dyDescent="0.2">
      <c r="A47" s="37" t="s">
        <v>51</v>
      </c>
      <c r="E47" s="36" t="s">
        <v>47</v>
      </c>
    </row>
    <row r="48" spans="1:16" x14ac:dyDescent="0.2">
      <c r="A48" s="24" t="s">
        <v>45</v>
      </c>
      <c r="B48" s="28" t="s">
        <v>95</v>
      </c>
      <c r="C48" s="28" t="s">
        <v>96</v>
      </c>
      <c r="D48" s="24" t="s">
        <v>47</v>
      </c>
      <c r="E48" s="29" t="s">
        <v>97</v>
      </c>
      <c r="F48" s="30" t="s">
        <v>61</v>
      </c>
      <c r="G48" s="31">
        <v>730</v>
      </c>
      <c r="H48" s="32">
        <v>566.01</v>
      </c>
      <c r="I48" s="32">
        <f>ROUND(ROUND(H48,2)*ROUND(G48,3),2)</f>
        <v>413187.3</v>
      </c>
      <c r="O48">
        <f>(I48*21)/100</f>
        <v>86769.332999999984</v>
      </c>
      <c r="P48" t="s">
        <v>23</v>
      </c>
    </row>
    <row r="49" spans="1:16" x14ac:dyDescent="0.2">
      <c r="A49" s="33" t="s">
        <v>50</v>
      </c>
      <c r="E49" s="34" t="s">
        <v>47</v>
      </c>
    </row>
    <row r="50" spans="1:16" x14ac:dyDescent="0.2">
      <c r="A50" s="37" t="s">
        <v>51</v>
      </c>
      <c r="E50" s="36" t="s">
        <v>77</v>
      </c>
    </row>
    <row r="51" spans="1:16" x14ac:dyDescent="0.2">
      <c r="A51" s="24" t="s">
        <v>45</v>
      </c>
      <c r="B51" s="28" t="s">
        <v>98</v>
      </c>
      <c r="C51" s="28" t="s">
        <v>99</v>
      </c>
      <c r="D51" s="24" t="s">
        <v>47</v>
      </c>
      <c r="E51" s="29" t="s">
        <v>100</v>
      </c>
      <c r="F51" s="30" t="s">
        <v>49</v>
      </c>
      <c r="G51" s="31">
        <v>2</v>
      </c>
      <c r="H51" s="32">
        <v>138.19999999999999</v>
      </c>
      <c r="I51" s="32">
        <f>ROUND(ROUND(H51,2)*ROUND(G51,3),2)</f>
        <v>276.39999999999998</v>
      </c>
      <c r="O51">
        <f>(I51*21)/100</f>
        <v>58.043999999999997</v>
      </c>
      <c r="P51" t="s">
        <v>23</v>
      </c>
    </row>
    <row r="52" spans="1:16" x14ac:dyDescent="0.2">
      <c r="A52" s="33" t="s">
        <v>50</v>
      </c>
      <c r="E52" s="34" t="s">
        <v>47</v>
      </c>
    </row>
    <row r="53" spans="1:16" ht="25.5" x14ac:dyDescent="0.2">
      <c r="A53" s="37" t="s">
        <v>51</v>
      </c>
      <c r="E53" s="36" t="s">
        <v>101</v>
      </c>
    </row>
    <row r="54" spans="1:16" x14ac:dyDescent="0.2">
      <c r="A54" s="24" t="s">
        <v>45</v>
      </c>
      <c r="B54" s="28" t="s">
        <v>102</v>
      </c>
      <c r="C54" s="28" t="s">
        <v>103</v>
      </c>
      <c r="D54" s="24" t="s">
        <v>47</v>
      </c>
      <c r="E54" s="29" t="s">
        <v>104</v>
      </c>
      <c r="F54" s="30" t="s">
        <v>49</v>
      </c>
      <c r="G54" s="31">
        <v>2</v>
      </c>
      <c r="H54" s="32">
        <v>85.27</v>
      </c>
      <c r="I54" s="32">
        <f>ROUND(ROUND(H54,2)*ROUND(G54,3),2)</f>
        <v>170.54</v>
      </c>
      <c r="O54">
        <f>(I54*21)/100</f>
        <v>35.813399999999994</v>
      </c>
      <c r="P54" t="s">
        <v>23</v>
      </c>
    </row>
    <row r="55" spans="1:16" x14ac:dyDescent="0.2">
      <c r="A55" s="33" t="s">
        <v>50</v>
      </c>
      <c r="E55" s="34" t="s">
        <v>47</v>
      </c>
    </row>
    <row r="56" spans="1:16" x14ac:dyDescent="0.2">
      <c r="A56" s="37" t="s">
        <v>51</v>
      </c>
      <c r="E56" s="36" t="s">
        <v>47</v>
      </c>
    </row>
    <row r="57" spans="1:16" x14ac:dyDescent="0.2">
      <c r="A57" s="24" t="s">
        <v>45</v>
      </c>
      <c r="B57" s="28" t="s">
        <v>105</v>
      </c>
      <c r="C57" s="28" t="s">
        <v>106</v>
      </c>
      <c r="D57" s="24" t="s">
        <v>47</v>
      </c>
      <c r="E57" s="29" t="s">
        <v>107</v>
      </c>
      <c r="F57" s="30" t="s">
        <v>61</v>
      </c>
      <c r="G57" s="31">
        <v>1460</v>
      </c>
      <c r="H57" s="32">
        <v>16.170000000000002</v>
      </c>
      <c r="I57" s="32">
        <f>ROUND(ROUND(H57,2)*ROUND(G57,3),2)</f>
        <v>23608.2</v>
      </c>
      <c r="O57">
        <f>(I57*21)/100</f>
        <v>4957.7219999999998</v>
      </c>
      <c r="P57" t="s">
        <v>23</v>
      </c>
    </row>
    <row r="58" spans="1:16" x14ac:dyDescent="0.2">
      <c r="A58" s="33" t="s">
        <v>50</v>
      </c>
      <c r="E58" s="34" t="s">
        <v>47</v>
      </c>
    </row>
    <row r="59" spans="1:16" x14ac:dyDescent="0.2">
      <c r="A59" s="37" t="s">
        <v>51</v>
      </c>
      <c r="E59" s="36" t="s">
        <v>86</v>
      </c>
    </row>
    <row r="60" spans="1:16" x14ac:dyDescent="0.2">
      <c r="A60" s="24" t="s">
        <v>45</v>
      </c>
      <c r="B60" s="28" t="s">
        <v>108</v>
      </c>
      <c r="C60" s="28" t="s">
        <v>109</v>
      </c>
      <c r="D60" s="24" t="s">
        <v>47</v>
      </c>
      <c r="E60" s="29" t="s">
        <v>110</v>
      </c>
      <c r="F60" s="30" t="s">
        <v>111</v>
      </c>
      <c r="G60" s="31">
        <v>390</v>
      </c>
      <c r="H60" s="32">
        <v>3571.61</v>
      </c>
      <c r="I60" s="32">
        <f>ROUND(ROUND(H60,2)*ROUND(G60,3),2)</f>
        <v>1392927.9</v>
      </c>
      <c r="O60">
        <f>(I60*21)/100</f>
        <v>292514.859</v>
      </c>
      <c r="P60" t="s">
        <v>23</v>
      </c>
    </row>
    <row r="61" spans="1:16" ht="25.5" x14ac:dyDescent="0.2">
      <c r="A61" s="33" t="s">
        <v>50</v>
      </c>
      <c r="E61" s="34" t="s">
        <v>112</v>
      </c>
    </row>
    <row r="62" spans="1:16" ht="38.25" x14ac:dyDescent="0.2">
      <c r="A62" s="37" t="s">
        <v>51</v>
      </c>
      <c r="E62" s="36" t="s">
        <v>113</v>
      </c>
    </row>
    <row r="63" spans="1:16" x14ac:dyDescent="0.2">
      <c r="A63" s="24" t="s">
        <v>45</v>
      </c>
      <c r="B63" s="28" t="s">
        <v>114</v>
      </c>
      <c r="C63" s="28" t="s">
        <v>115</v>
      </c>
      <c r="D63" s="24" t="s">
        <v>47</v>
      </c>
      <c r="E63" s="29" t="s">
        <v>116</v>
      </c>
      <c r="F63" s="30" t="s">
        <v>111</v>
      </c>
      <c r="G63" s="31">
        <v>390</v>
      </c>
      <c r="H63" s="32">
        <v>679.22</v>
      </c>
      <c r="I63" s="32">
        <f>ROUND(ROUND(H63,2)*ROUND(G63,3),2)</f>
        <v>264895.8</v>
      </c>
      <c r="O63">
        <f>(I63*21)/100</f>
        <v>55628.117999999995</v>
      </c>
      <c r="P63" t="s">
        <v>23</v>
      </c>
    </row>
    <row r="64" spans="1:16" ht="38.25" x14ac:dyDescent="0.2">
      <c r="A64" s="33" t="s">
        <v>50</v>
      </c>
      <c r="E64" s="34" t="s">
        <v>117</v>
      </c>
    </row>
    <row r="65" spans="1:16" x14ac:dyDescent="0.2">
      <c r="A65" s="37" t="s">
        <v>51</v>
      </c>
      <c r="E65" s="36" t="s">
        <v>47</v>
      </c>
    </row>
    <row r="66" spans="1:16" ht="25.5" x14ac:dyDescent="0.2">
      <c r="A66" s="24" t="s">
        <v>45</v>
      </c>
      <c r="B66" s="28" t="s">
        <v>118</v>
      </c>
      <c r="C66" s="28" t="s">
        <v>119</v>
      </c>
      <c r="D66" s="24" t="s">
        <v>47</v>
      </c>
      <c r="E66" s="29" t="s">
        <v>120</v>
      </c>
      <c r="F66" s="30" t="s">
        <v>49</v>
      </c>
      <c r="G66" s="31">
        <v>10</v>
      </c>
      <c r="H66" s="32">
        <v>75.13</v>
      </c>
      <c r="I66" s="32">
        <f>ROUND(ROUND(H66,2)*ROUND(G66,3),2)</f>
        <v>751.3</v>
      </c>
      <c r="O66">
        <f>(I66*21)/100</f>
        <v>157.773</v>
      </c>
      <c r="P66" t="s">
        <v>23</v>
      </c>
    </row>
    <row r="67" spans="1:16" x14ac:dyDescent="0.2">
      <c r="A67" s="33" t="s">
        <v>50</v>
      </c>
      <c r="E67" s="34" t="s">
        <v>47</v>
      </c>
    </row>
    <row r="68" spans="1:16" ht="38.25" x14ac:dyDescent="0.2">
      <c r="A68" s="37" t="s">
        <v>51</v>
      </c>
      <c r="E68" s="36" t="s">
        <v>121</v>
      </c>
    </row>
    <row r="69" spans="1:16" x14ac:dyDescent="0.2">
      <c r="A69" s="24" t="s">
        <v>45</v>
      </c>
      <c r="B69" s="28" t="s">
        <v>122</v>
      </c>
      <c r="C69" s="28" t="s">
        <v>123</v>
      </c>
      <c r="D69" s="24" t="s">
        <v>47</v>
      </c>
      <c r="E69" s="29" t="s">
        <v>124</v>
      </c>
      <c r="F69" s="30" t="s">
        <v>49</v>
      </c>
      <c r="G69" s="31">
        <v>10</v>
      </c>
      <c r="H69" s="32">
        <v>8.83</v>
      </c>
      <c r="I69" s="32">
        <f>ROUND(ROUND(H69,2)*ROUND(G69,3),2)</f>
        <v>88.3</v>
      </c>
      <c r="O69">
        <f>(I69*21)/100</f>
        <v>18.542999999999999</v>
      </c>
      <c r="P69" t="s">
        <v>23</v>
      </c>
    </row>
    <row r="70" spans="1:16" x14ac:dyDescent="0.2">
      <c r="A70" s="33" t="s">
        <v>50</v>
      </c>
      <c r="E70" s="34" t="s">
        <v>47</v>
      </c>
    </row>
    <row r="71" spans="1:16" x14ac:dyDescent="0.2">
      <c r="A71" s="37" t="s">
        <v>51</v>
      </c>
      <c r="E71" s="36" t="s">
        <v>47</v>
      </c>
    </row>
    <row r="72" spans="1:16" x14ac:dyDescent="0.2">
      <c r="A72" s="24" t="s">
        <v>45</v>
      </c>
      <c r="B72" s="28" t="s">
        <v>125</v>
      </c>
      <c r="C72" s="28" t="s">
        <v>126</v>
      </c>
      <c r="D72" s="24" t="s">
        <v>47</v>
      </c>
      <c r="E72" s="29" t="s">
        <v>127</v>
      </c>
      <c r="F72" s="30" t="s">
        <v>61</v>
      </c>
      <c r="G72" s="31">
        <v>7300</v>
      </c>
      <c r="H72" s="32">
        <v>1.47</v>
      </c>
      <c r="I72" s="32">
        <f>ROUND(ROUND(H72,2)*ROUND(G72,3),2)</f>
        <v>10731</v>
      </c>
      <c r="O72">
        <f>(I72*21)/100</f>
        <v>2253.5100000000002</v>
      </c>
      <c r="P72" t="s">
        <v>23</v>
      </c>
    </row>
    <row r="73" spans="1:16" x14ac:dyDescent="0.2">
      <c r="A73" s="33" t="s">
        <v>50</v>
      </c>
      <c r="E73" s="34" t="s">
        <v>47</v>
      </c>
    </row>
    <row r="74" spans="1:16" x14ac:dyDescent="0.2">
      <c r="A74" s="37" t="s">
        <v>51</v>
      </c>
      <c r="E74" s="36" t="s">
        <v>128</v>
      </c>
    </row>
    <row r="75" spans="1:16" ht="25.5" x14ac:dyDescent="0.2">
      <c r="A75" s="24" t="s">
        <v>45</v>
      </c>
      <c r="B75" s="28" t="s">
        <v>129</v>
      </c>
      <c r="C75" s="28" t="s">
        <v>130</v>
      </c>
      <c r="D75" s="24" t="s">
        <v>47</v>
      </c>
      <c r="E75" s="29" t="s">
        <v>131</v>
      </c>
      <c r="F75" s="30" t="s">
        <v>49</v>
      </c>
      <c r="G75" s="31">
        <v>20</v>
      </c>
      <c r="H75" s="32">
        <v>96.32</v>
      </c>
      <c r="I75" s="32">
        <f>ROUND(ROUND(H75,2)*ROUND(G75,3),2)</f>
        <v>1926.4</v>
      </c>
      <c r="O75">
        <f>(I75*21)/100</f>
        <v>404.54400000000004</v>
      </c>
      <c r="P75" t="s">
        <v>23</v>
      </c>
    </row>
    <row r="76" spans="1:16" x14ac:dyDescent="0.2">
      <c r="A76" s="33" t="s">
        <v>50</v>
      </c>
      <c r="E76" s="34" t="s">
        <v>47</v>
      </c>
    </row>
    <row r="77" spans="1:16" ht="127.5" x14ac:dyDescent="0.2">
      <c r="A77" s="37" t="s">
        <v>51</v>
      </c>
      <c r="E77" s="36" t="s">
        <v>132</v>
      </c>
    </row>
    <row r="78" spans="1:16" ht="25.5" x14ac:dyDescent="0.2">
      <c r="A78" s="24" t="s">
        <v>45</v>
      </c>
      <c r="B78" s="28" t="s">
        <v>133</v>
      </c>
      <c r="C78" s="28" t="s">
        <v>134</v>
      </c>
      <c r="D78" s="24" t="s">
        <v>47</v>
      </c>
      <c r="E78" s="29" t="s">
        <v>135</v>
      </c>
      <c r="F78" s="30" t="s">
        <v>49</v>
      </c>
      <c r="G78" s="31">
        <v>20</v>
      </c>
      <c r="H78" s="32">
        <v>56</v>
      </c>
      <c r="I78" s="32">
        <f>ROUND(ROUND(H78,2)*ROUND(G78,3),2)</f>
        <v>1120</v>
      </c>
      <c r="O78">
        <f>(I78*21)/100</f>
        <v>235.2</v>
      </c>
      <c r="P78" t="s">
        <v>23</v>
      </c>
    </row>
    <row r="79" spans="1:16" x14ac:dyDescent="0.2">
      <c r="A79" s="33" t="s">
        <v>50</v>
      </c>
      <c r="E79" s="34" t="s">
        <v>47</v>
      </c>
    </row>
    <row r="80" spans="1:16" x14ac:dyDescent="0.2">
      <c r="A80" s="37" t="s">
        <v>51</v>
      </c>
      <c r="E80" s="36" t="s">
        <v>47</v>
      </c>
    </row>
    <row r="81" spans="1:16" ht="25.5" x14ac:dyDescent="0.2">
      <c r="A81" s="24" t="s">
        <v>45</v>
      </c>
      <c r="B81" s="28" t="s">
        <v>136</v>
      </c>
      <c r="C81" s="28" t="s">
        <v>137</v>
      </c>
      <c r="D81" s="24" t="s">
        <v>47</v>
      </c>
      <c r="E81" s="29" t="s">
        <v>138</v>
      </c>
      <c r="F81" s="30" t="s">
        <v>61</v>
      </c>
      <c r="G81" s="31">
        <v>14600</v>
      </c>
      <c r="H81" s="32">
        <v>12.32</v>
      </c>
      <c r="I81" s="32">
        <f>ROUND(ROUND(H81,2)*ROUND(G81,3),2)</f>
        <v>179872</v>
      </c>
      <c r="O81">
        <f>(I81*21)/100</f>
        <v>37773.120000000003</v>
      </c>
      <c r="P81" t="s">
        <v>23</v>
      </c>
    </row>
    <row r="82" spans="1:16" x14ac:dyDescent="0.2">
      <c r="A82" s="33" t="s">
        <v>50</v>
      </c>
      <c r="E82" s="34" t="s">
        <v>47</v>
      </c>
    </row>
    <row r="83" spans="1:16" x14ac:dyDescent="0.2">
      <c r="A83" s="37" t="s">
        <v>51</v>
      </c>
      <c r="E83" s="36" t="s">
        <v>139</v>
      </c>
    </row>
    <row r="84" spans="1:16" x14ac:dyDescent="0.2">
      <c r="A84" s="24" t="s">
        <v>45</v>
      </c>
      <c r="B84" s="28" t="s">
        <v>140</v>
      </c>
      <c r="C84" s="28" t="s">
        <v>141</v>
      </c>
      <c r="D84" s="24" t="s">
        <v>47</v>
      </c>
      <c r="E84" s="29" t="s">
        <v>142</v>
      </c>
      <c r="F84" s="30" t="s">
        <v>49</v>
      </c>
      <c r="G84" s="31">
        <v>6</v>
      </c>
      <c r="H84" s="32">
        <v>45.92</v>
      </c>
      <c r="I84" s="32">
        <f>ROUND(ROUND(H84,2)*ROUND(G84,3),2)</f>
        <v>275.52</v>
      </c>
      <c r="O84">
        <f>(I84*21)/100</f>
        <v>57.859200000000001</v>
      </c>
      <c r="P84" t="s">
        <v>23</v>
      </c>
    </row>
    <row r="85" spans="1:16" x14ac:dyDescent="0.2">
      <c r="A85" s="33" t="s">
        <v>50</v>
      </c>
      <c r="E85" s="34" t="s">
        <v>47</v>
      </c>
    </row>
    <row r="86" spans="1:16" ht="25.5" x14ac:dyDescent="0.2">
      <c r="A86" s="37" t="s">
        <v>51</v>
      </c>
      <c r="E86" s="36" t="s">
        <v>143</v>
      </c>
    </row>
    <row r="87" spans="1:16" x14ac:dyDescent="0.2">
      <c r="A87" s="24" t="s">
        <v>45</v>
      </c>
      <c r="B87" s="28" t="s">
        <v>144</v>
      </c>
      <c r="C87" s="28" t="s">
        <v>145</v>
      </c>
      <c r="D87" s="24" t="s">
        <v>47</v>
      </c>
      <c r="E87" s="29" t="s">
        <v>146</v>
      </c>
      <c r="F87" s="30" t="s">
        <v>49</v>
      </c>
      <c r="G87" s="31">
        <v>6</v>
      </c>
      <c r="H87" s="32">
        <v>32.479999999999997</v>
      </c>
      <c r="I87" s="32">
        <f>ROUND(ROUND(H87,2)*ROUND(G87,3),2)</f>
        <v>194.88</v>
      </c>
      <c r="O87">
        <f>(I87*21)/100</f>
        <v>40.924799999999998</v>
      </c>
      <c r="P87" t="s">
        <v>23</v>
      </c>
    </row>
    <row r="88" spans="1:16" x14ac:dyDescent="0.2">
      <c r="A88" s="33" t="s">
        <v>50</v>
      </c>
      <c r="E88" s="34" t="s">
        <v>47</v>
      </c>
    </row>
    <row r="89" spans="1:16" x14ac:dyDescent="0.2">
      <c r="A89" s="37" t="s">
        <v>51</v>
      </c>
      <c r="E89" s="36" t="s">
        <v>47</v>
      </c>
    </row>
    <row r="90" spans="1:16" x14ac:dyDescent="0.2">
      <c r="A90" s="24" t="s">
        <v>45</v>
      </c>
      <c r="B90" s="28" t="s">
        <v>147</v>
      </c>
      <c r="C90" s="28" t="s">
        <v>148</v>
      </c>
      <c r="D90" s="24" t="s">
        <v>47</v>
      </c>
      <c r="E90" s="29" t="s">
        <v>149</v>
      </c>
      <c r="F90" s="30" t="s">
        <v>61</v>
      </c>
      <c r="G90" s="31">
        <v>4380</v>
      </c>
      <c r="H90" s="32">
        <v>1.1200000000000001</v>
      </c>
      <c r="I90" s="32">
        <f>ROUND(ROUND(H90,2)*ROUND(G90,3),2)</f>
        <v>4905.6000000000004</v>
      </c>
      <c r="O90">
        <f>(I90*21)/100</f>
        <v>1030.1760000000002</v>
      </c>
      <c r="P90" t="s">
        <v>23</v>
      </c>
    </row>
    <row r="91" spans="1:16" x14ac:dyDescent="0.2">
      <c r="A91" s="33" t="s">
        <v>50</v>
      </c>
      <c r="E91" s="34" t="s">
        <v>47</v>
      </c>
    </row>
    <row r="92" spans="1:16" x14ac:dyDescent="0.2">
      <c r="A92" s="35" t="s">
        <v>51</v>
      </c>
      <c r="E92" s="36" t="s">
        <v>150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Josef Raboch</cp:lastModifiedBy>
  <dcterms:modified xsi:type="dcterms:W3CDTF">2023-12-18T13:37:48Z</dcterms:modified>
  <cp:category/>
  <cp:contentStatus/>
</cp:coreProperties>
</file>